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2023\Опен Бюджет\1-босқич 2023\ОБ 2023й 3 кв хисобот\"/>
    </mc:Choice>
  </mc:AlternateContent>
  <xr:revisionPtr revIDLastSave="0" documentId="13_ncr:1_{F2690A1B-DC2E-43FC-A58B-FE9CACADDFDF}" xr6:coauthVersionLast="45" xr6:coauthVersionMax="45" xr10:uidLastSave="{00000000-0000-0000-0000-000000000000}"/>
  <bookViews>
    <workbookView xWindow="-109" yWindow="-109" windowWidth="26301" windowHeight="14305" activeTab="3" xr2:uid="{00000000-000D-0000-FFFF-FFFF00000000}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3">'4'!$7:$8</definedName>
    <definedName name="_xlnm.Print_Area" localSheetId="0">'1'!$A$1:$F$23</definedName>
    <definedName name="_xlnm.Print_Area" localSheetId="1">'2'!$A$1:$F$25</definedName>
    <definedName name="_xlnm.Print_Area" localSheetId="2">'3'!$A$1:$J$21</definedName>
    <definedName name="_xlnm.Print_Area" localSheetId="3">'4'!$A$1:$N$28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4" l="1"/>
  <c r="C10" i="4"/>
  <c r="C9" i="4"/>
  <c r="N19" i="4"/>
  <c r="M19" i="4"/>
  <c r="L19" i="4"/>
  <c r="K19" i="4"/>
  <c r="J19" i="4"/>
  <c r="I19" i="4"/>
  <c r="H9" i="3" l="1"/>
  <c r="E9" i="3"/>
  <c r="I15" i="3" l="1"/>
  <c r="I14" i="3"/>
  <c r="I13" i="3"/>
  <c r="I12" i="3"/>
  <c r="I11" i="3"/>
  <c r="F19" i="2"/>
  <c r="I12" i="4" l="1"/>
  <c r="F11" i="1" l="1"/>
  <c r="F14" i="1" l="1"/>
  <c r="F13" i="1"/>
  <c r="A10" i="4"/>
  <c r="A11" i="4" s="1"/>
  <c r="I5" i="4"/>
  <c r="J5" i="3"/>
  <c r="E6" i="2"/>
  <c r="A12" i="4" l="1"/>
  <c r="A13" i="4" l="1"/>
  <c r="A14" i="4" s="1"/>
  <c r="A15" i="4" s="1"/>
  <c r="A16" i="4" s="1"/>
  <c r="A17" i="4" s="1"/>
  <c r="A18" i="4" s="1"/>
  <c r="H10" i="3" l="1"/>
  <c r="H16" i="3" s="1"/>
  <c r="I9" i="3" l="1"/>
  <c r="G10" i="3"/>
  <c r="G16" i="3" s="1"/>
  <c r="F10" i="3"/>
  <c r="F16" i="3" s="1"/>
  <c r="E10" i="3"/>
  <c r="E16" i="3" s="1"/>
  <c r="D10" i="3"/>
  <c r="C19" i="2"/>
  <c r="I10" i="3" l="1"/>
  <c r="I16" i="3"/>
  <c r="D16" i="3"/>
</calcChain>
</file>

<file path=xl/sharedStrings.xml><?xml version="1.0" encoding="utf-8"?>
<sst xmlns="http://schemas.openxmlformats.org/spreadsheetml/2006/main" count="118" uniqueCount="93">
  <si>
    <t xml:space="preserve">Ташаббусли бюджетлаштириш натижалари бўйича </t>
  </si>
  <si>
    <t>МАЪЛУМОТ</t>
  </si>
  <si>
    <t>Т/р</t>
  </si>
  <si>
    <t>Кўрсаткич номи</t>
  </si>
  <si>
    <t>Сумма</t>
  </si>
  <si>
    <t>(минг сўм)</t>
  </si>
  <si>
    <t>Йил бошига қолдиқ</t>
  </si>
  <si>
    <t>Фуқаролар ташаббуси жамғармасига ўтказилган маблағлар*</t>
  </si>
  <si>
    <t>Жамоатчилик фикри асосида шакллантирилган (ғолиб деб топилган) тадбирларни молиялаштириш учун йўналтирилган маблағлар**</t>
  </si>
  <si>
    <t>3.1.</t>
  </si>
  <si>
    <t>Тадбирларни амалга ошираётган пудратчи ташкилотларга бажарилган ишлар учун тўланган маблағлар</t>
  </si>
  <si>
    <t>3.2.</t>
  </si>
  <si>
    <t>Тадбирларни молиялаштиришга ажратилган, бироқ пудратчи ташкилотларга тўлаб берилмаган қолдиқ маблағлар</t>
  </si>
  <si>
    <t>Фуқаролар ташаббуси жамғармасидаги қолдиқ маблағлар</t>
  </si>
  <si>
    <t>Молиялаштирилган таклифлар сони</t>
  </si>
  <si>
    <t>кўрсаткичлар</t>
  </si>
  <si>
    <t>ўлчов бирлиги</t>
  </si>
  <si>
    <t>миқдори</t>
  </si>
  <si>
    <t>сарфланган маблағлар</t>
  </si>
  <si>
    <t>Ҳудудий ички йўллар</t>
  </si>
  <si>
    <t>умумий узунлиги</t>
  </si>
  <si>
    <t>Умумтаълим мактабларини таъмирлаш ва жиҳозлаш</t>
  </si>
  <si>
    <t>сони</t>
  </si>
  <si>
    <t>Мактабгача таълим муассасаларини таъмирлаш ва жиҳозлаш</t>
  </si>
  <si>
    <t>Соғлиқни сақлаш муассасаларини таъмирлаш ва жиҳозлаш</t>
  </si>
  <si>
    <t>Бошқа ижтимоий соҳа муассасаларини таъмирлаш ва жиҳозлаш</t>
  </si>
  <si>
    <t>Ичимлик суви таъминотини яхшилаш</t>
  </si>
  <si>
    <t>Кўча чироқларини ўрнатиш</t>
  </si>
  <si>
    <t>чироқлар сони</t>
  </si>
  <si>
    <t>Ободонлаштириш ва кўкаламзорлаштириш</t>
  </si>
  <si>
    <t>тадбирлар сони</t>
  </si>
  <si>
    <t>Бошқа тадбирлар</t>
  </si>
  <si>
    <t>жами</t>
  </si>
  <si>
    <t>Х</t>
  </si>
  <si>
    <t>Фуқаролар ташаббуси жамғармаси маблағларини шакллантирилиши юзасидан</t>
  </si>
  <si>
    <t>Фуқаролар ташаббуси жамғармаси маблағларини шакллантириш манбалари</t>
  </si>
  <si>
    <t>Фуқаролар ташаббуси жамғармасига йўналтирилиши лозим бўлган маблағлар</t>
  </si>
  <si>
    <t>Фуқаролар ташаббуси жамғармасига ҳақиқатда ўтказилган маблағлар</t>
  </si>
  <si>
    <t>Фарқи</t>
  </si>
  <si>
    <t>Изоҳ</t>
  </si>
  <si>
    <t>1-чорак</t>
  </si>
  <si>
    <t>2-чорак</t>
  </si>
  <si>
    <t>3-чорак</t>
  </si>
  <si>
    <t>4-чорак</t>
  </si>
  <si>
    <t>Туман (шаҳар) бюджетининг тасдиқланган умумий харажатларининг 5 фоиз қисми миқдорида ажратиладиган маблағлар</t>
  </si>
  <si>
    <t>Туман (шаҳар) бюджетининг қўшимча манбаларининг 30 фоизи миқдорида ажратиладиган маблағлар</t>
  </si>
  <si>
    <t>2.1.</t>
  </si>
  <si>
    <t>Шу жумладан</t>
  </si>
  <si>
    <t>эркин қолдиқ маблағлари</t>
  </si>
  <si>
    <t>2.2.</t>
  </si>
  <si>
    <t>даромадларнинг ҳисобот чораклари якунлари бўйича аниқланадиган прогноздан ошириб бажарилган қисми</t>
  </si>
  <si>
    <t>2.3.</t>
  </si>
  <si>
    <t>давлат даромадига ўтказилган мол-мулкни реализация қилишдан тушган тушумлар</t>
  </si>
  <si>
    <t>2.4.</t>
  </si>
  <si>
    <t>электрон савдо майдончасида ер участкаларига бўлган ҳуқуқларни сотишдан тушган маблағлар</t>
  </si>
  <si>
    <t>2.5.</t>
  </si>
  <si>
    <t>Жами ажратиладиган маблағлар</t>
  </si>
  <si>
    <t>Фуқаролар ташаббуси жамғармасидан жамоатчилик фикри асосида шакллантирилган (ғолиб деб топилган) тадбирларни молиялаштириш учун йўналтирилган маблағлар юзасидан</t>
  </si>
  <si>
    <t>Тадбирнинг хос рақами (ID)</t>
  </si>
  <si>
    <t>Жами тўпланган овозлар сони</t>
  </si>
  <si>
    <t>шундан</t>
  </si>
  <si>
    <t>Тадбирнинг қисқача мазмуни (соҳаси)</t>
  </si>
  <si>
    <t>Тадбирнинг молиялаштирилиши (минг сўм)</t>
  </si>
  <si>
    <t>онлайн овозлар</t>
  </si>
  <si>
    <t>офлайн овозлар</t>
  </si>
  <si>
    <t>SMS орқали</t>
  </si>
  <si>
    <t>Тадбирни молиялаштириш учун очилган ҳисобварақ</t>
  </si>
  <si>
    <t>Тадбирнинг фуқаро томонидан киритилган дастлабки қиймати</t>
  </si>
  <si>
    <t>Тадбирни амалга ошириш қиймати*</t>
  </si>
  <si>
    <t>Ажратилган маблағлар</t>
  </si>
  <si>
    <t>Бажарилган ишлар учун тўлаб берилган маблағлар</t>
  </si>
  <si>
    <t>Қолдиқ маблағлар</t>
  </si>
  <si>
    <t>Жами:</t>
  </si>
  <si>
    <t>Бажарилган тадбирлар 
номи</t>
  </si>
  <si>
    <t>Иқтисод қилиниб, жамғармага қайтарилган маблағ</t>
  </si>
  <si>
    <t>минг.сўм</t>
  </si>
  <si>
    <t>Фурқат тумани</t>
  </si>
  <si>
    <t>Фурқат Республикаси Президентининг 
ПҚ-5250 қарорига асосан Республика бюджетидан ажратилган маблағлар</t>
  </si>
  <si>
    <t>Ички йўлларни (пиёдалар йўлакчаси, йўл ўтказгичлар) таъмирлаш билан боғлиқ тадбирлар</t>
  </si>
  <si>
    <t>Кўча чироқларини ўрнатиш ёки таъмирлаш (трансформатор, симёғоч ўрнатиш) тадбирлари</t>
  </si>
  <si>
    <t>Халқ депутатлари Фурқат  тумани Кенгашининг  
2023 йил "  " __________даги     - сонли
қарорига 1-илова</t>
  </si>
  <si>
    <t>Халқ депутатлари Фурқат тумани Кенгашининг  
2023 йил "  " __________даги     - сонли
қарорига 2-илова</t>
  </si>
  <si>
    <t>Халқ депутатлари Фурқат тумани Кенгашининг  
2023 йил "  " __________даги     - сонли
қарорига 3-илова</t>
  </si>
  <si>
    <t>Халқ депутатлари Фурқат тумани Кенгашининг  
2023 йил "  " __________даги    - сонли
қарорига 4-илова</t>
  </si>
  <si>
    <t xml:space="preserve"> Иқтисодиёт ва молия бўлими бошлиғи</t>
  </si>
  <si>
    <t>С.Ахмедов</t>
  </si>
  <si>
    <t>01.10.2023 й</t>
  </si>
  <si>
    <t>03167352011</t>
  </si>
  <si>
    <t>031273971011</t>
  </si>
  <si>
    <t>031290530011</t>
  </si>
  <si>
    <t>401722860302387045204118014</t>
  </si>
  <si>
    <t>401722860302387045204118015</t>
  </si>
  <si>
    <t>401722860302387049803098004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</si>
</sst>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#,##0.0"/>
    <numFmt numFmtId="166" formatCode="#,##0.0_ ;[Red]\-#,##0.0\ "/>
    <numFmt numFmtId="167" formatCode="_-* #,##0\ _₽_-;\-* #,##0\ _₽_-;_-* &quot;-&quot;??\ _₽_-;_-@_-"/>
    <numFmt numFmtId="168" formatCode="#,##0_ ;\-#,##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rgb="FF000080"/>
      <name val="Arial"/>
      <family val="2"/>
      <charset val="204"/>
    </font>
    <font>
      <sz val="14"/>
      <color rgb="FF000080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rgb="FF000080"/>
      <name val="Times New Roman"/>
      <family val="1"/>
      <charset val="204"/>
    </font>
    <font>
      <sz val="18"/>
      <color rgb="FF00008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20"/>
      <color rgb="FF000080"/>
      <name val="Times New Roman"/>
      <family val="1"/>
      <charset val="204"/>
    </font>
    <font>
      <sz val="20"/>
      <color rgb="FF000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6"/>
      <color rgb="FF000080"/>
      <name val="Times New Roman"/>
      <family val="1"/>
      <charset val="204"/>
    </font>
    <font>
      <sz val="26"/>
      <color rgb="FF00008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.5"/>
      <color theme="1"/>
      <name val="Arial"/>
      <family val="2"/>
      <charset val="204"/>
    </font>
    <font>
      <sz val="10.5"/>
      <name val="Arial"/>
      <family val="2"/>
      <charset val="204"/>
    </font>
    <font>
      <sz val="14"/>
      <name val="Times New Roman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/>
  </cellStyleXfs>
  <cellXfs count="101">
    <xf numFmtId="0" fontId="0" fillId="0" borderId="0" xfId="0"/>
    <xf numFmtId="0" fontId="11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8" fillId="0" borderId="0" xfId="0" applyFont="1"/>
    <xf numFmtId="165" fontId="20" fillId="2" borderId="12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4" fontId="19" fillId="2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" fillId="0" borderId="0" xfId="0" applyFont="1"/>
    <xf numFmtId="14" fontId="4" fillId="2" borderId="0" xfId="0" applyNumberFormat="1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31" fillId="0" borderId="0" xfId="0" applyFont="1"/>
    <xf numFmtId="0" fontId="17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8" fontId="0" fillId="0" borderId="0" xfId="0" applyNumberFormat="1"/>
    <xf numFmtId="165" fontId="0" fillId="0" borderId="0" xfId="0" applyNumberFormat="1"/>
    <xf numFmtId="0" fontId="4" fillId="2" borderId="0" xfId="0" applyFont="1" applyFill="1" applyAlignment="1">
      <alignment vertical="center" wrapText="1"/>
    </xf>
    <xf numFmtId="0" fontId="17" fillId="0" borderId="13" xfId="0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" fontId="17" fillId="0" borderId="13" xfId="1" applyNumberFormat="1" applyFont="1" applyBorder="1" applyAlignment="1">
      <alignment horizontal="center" vertical="center" wrapText="1"/>
    </xf>
    <xf numFmtId="3" fontId="23" fillId="0" borderId="13" xfId="1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168" fontId="23" fillId="0" borderId="13" xfId="1" applyNumberFormat="1" applyFont="1" applyBorder="1" applyAlignment="1">
      <alignment horizontal="center" vertical="center" wrapText="1"/>
    </xf>
    <xf numFmtId="167" fontId="23" fillId="0" borderId="13" xfId="1" applyNumberFormat="1" applyFont="1" applyBorder="1" applyAlignment="1">
      <alignment vertical="center" wrapText="1"/>
    </xf>
    <xf numFmtId="167" fontId="17" fillId="0" borderId="13" xfId="1" applyNumberFormat="1" applyFont="1" applyBorder="1" applyAlignment="1">
      <alignment horizontal="center" vertical="center" wrapText="1"/>
    </xf>
    <xf numFmtId="3" fontId="23" fillId="2" borderId="5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165" fontId="25" fillId="2" borderId="13" xfId="0" applyNumberFormat="1" applyFont="1" applyFill="1" applyBorder="1" applyAlignment="1">
      <alignment horizontal="center" vertical="center" wrapText="1"/>
    </xf>
    <xf numFmtId="166" fontId="25" fillId="2" borderId="13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165" fontId="19" fillId="2" borderId="13" xfId="0" applyNumberFormat="1" applyFont="1" applyFill="1" applyBorder="1" applyAlignment="1">
      <alignment horizontal="center" vertical="center" wrapText="1"/>
    </xf>
    <xf numFmtId="166" fontId="19" fillId="2" borderId="13" xfId="0" applyNumberFormat="1" applyFont="1" applyFill="1" applyBorder="1" applyAlignment="1">
      <alignment horizontal="center" vertical="center" wrapText="1"/>
    </xf>
    <xf numFmtId="168" fontId="23" fillId="3" borderId="12" xfId="1" applyNumberFormat="1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 wrapText="1"/>
    </xf>
    <xf numFmtId="168" fontId="23" fillId="3" borderId="6" xfId="1" applyNumberFormat="1" applyFont="1" applyFill="1" applyBorder="1" applyAlignment="1">
      <alignment horizontal="center" vertical="center" wrapText="1"/>
    </xf>
    <xf numFmtId="168" fontId="17" fillId="3" borderId="9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4" xfId="3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2" borderId="5" xfId="0" applyFont="1" applyFill="1" applyBorder="1" applyAlignment="1">
      <alignment vertical="center" wrapText="1"/>
    </xf>
    <xf numFmtId="0" fontId="34" fillId="2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vertical="center" wrapText="1"/>
    </xf>
    <xf numFmtId="0" fontId="35" fillId="2" borderId="5" xfId="2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</cellXfs>
  <cellStyles count="4">
    <cellStyle name="Гиперссылка" xfId="2" builtinId="8"/>
    <cellStyle name="Обычный" xfId="0" builtinId="0"/>
    <cellStyle name="Обычный 2" xfId="3" xr:uid="{E35B4C3A-AE26-4CA9-9227-27D588F101A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javascript:scrollText(5828534)" TargetMode="External"/><Relationship Id="rId1" Type="http://schemas.openxmlformats.org/officeDocument/2006/relationships/hyperlink" Target="javascript:scrollText(5828531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scrollText(5828558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view="pageBreakPreview" zoomScaleSheetLayoutView="100" workbookViewId="0">
      <selection activeCell="F6" sqref="F6"/>
    </sheetView>
  </sheetViews>
  <sheetFormatPr defaultRowHeight="14.3" x14ac:dyDescent="0.25"/>
  <cols>
    <col min="1" max="1" width="15.625" customWidth="1"/>
    <col min="5" max="5" width="22.875" customWidth="1"/>
    <col min="6" max="6" width="17.125" customWidth="1"/>
    <col min="7" max="7" width="13.25" customWidth="1"/>
    <col min="8" max="8" width="15.125" customWidth="1"/>
    <col min="9" max="9" width="13.875" customWidth="1"/>
  </cols>
  <sheetData>
    <row r="1" spans="1:7" ht="41.95" customHeight="1" x14ac:dyDescent="0.25">
      <c r="E1" s="66" t="s">
        <v>80</v>
      </c>
      <c r="F1" s="67"/>
    </row>
    <row r="2" spans="1:7" ht="23.3" customHeight="1" x14ac:dyDescent="0.25">
      <c r="E2" s="67"/>
      <c r="F2" s="67"/>
    </row>
    <row r="4" spans="1:7" ht="28.55" customHeight="1" x14ac:dyDescent="0.25">
      <c r="A4" s="68" t="s">
        <v>0</v>
      </c>
      <c r="B4" s="68"/>
      <c r="C4" s="68"/>
      <c r="D4" s="68"/>
      <c r="E4" s="68"/>
      <c r="F4" s="68"/>
    </row>
    <row r="5" spans="1:7" ht="18.7" customHeight="1" x14ac:dyDescent="0.25">
      <c r="A5" s="69" t="s">
        <v>1</v>
      </c>
      <c r="B5" s="69"/>
      <c r="C5" s="69"/>
      <c r="D5" s="69"/>
      <c r="E5" s="69"/>
      <c r="F5" s="69"/>
    </row>
    <row r="6" spans="1:7" s="27" customFormat="1" ht="22.6" customHeight="1" x14ac:dyDescent="0.25">
      <c r="A6" s="78" t="s">
        <v>76</v>
      </c>
      <c r="B6" s="78"/>
      <c r="C6" s="26"/>
      <c r="D6" s="25"/>
      <c r="E6" s="25"/>
      <c r="F6" s="38" t="s">
        <v>86</v>
      </c>
    </row>
    <row r="7" spans="1:7" ht="18.7" customHeight="1" x14ac:dyDescent="0.25">
      <c r="A7" s="72" t="s">
        <v>2</v>
      </c>
      <c r="B7" s="74" t="s">
        <v>3</v>
      </c>
      <c r="C7" s="74"/>
      <c r="D7" s="74"/>
      <c r="E7" s="74"/>
      <c r="F7" s="1" t="s">
        <v>4</v>
      </c>
    </row>
    <row r="8" spans="1:7" ht="25.5" customHeight="1" x14ac:dyDescent="0.25">
      <c r="A8" s="73"/>
      <c r="B8" s="75"/>
      <c r="C8" s="75"/>
      <c r="D8" s="75"/>
      <c r="E8" s="75"/>
      <c r="F8" s="2" t="s">
        <v>5</v>
      </c>
    </row>
    <row r="9" spans="1:7" ht="38.25" customHeight="1" x14ac:dyDescent="0.25">
      <c r="A9" s="3">
        <v>1</v>
      </c>
      <c r="B9" s="76" t="s">
        <v>6</v>
      </c>
      <c r="C9" s="76"/>
      <c r="D9" s="76"/>
      <c r="E9" s="76"/>
      <c r="F9" s="20">
        <v>702357.23600000003</v>
      </c>
    </row>
    <row r="10" spans="1:7" ht="43.5" customHeight="1" x14ac:dyDescent="0.25">
      <c r="A10" s="4">
        <v>2</v>
      </c>
      <c r="B10" s="77" t="s">
        <v>7</v>
      </c>
      <c r="C10" s="77"/>
      <c r="D10" s="77"/>
      <c r="E10" s="77"/>
      <c r="F10" s="21">
        <v>9498432.2640000004</v>
      </c>
      <c r="G10" s="37"/>
    </row>
    <row r="11" spans="1:7" ht="58.6" customHeight="1" x14ac:dyDescent="0.25">
      <c r="A11" s="4">
        <v>3</v>
      </c>
      <c r="B11" s="77" t="s">
        <v>8</v>
      </c>
      <c r="C11" s="77"/>
      <c r="D11" s="77"/>
      <c r="E11" s="77"/>
      <c r="F11" s="21">
        <f>+'4'!K19</f>
        <v>0</v>
      </c>
      <c r="G11" s="37"/>
    </row>
    <row r="12" spans="1:7" ht="57.75" customHeight="1" x14ac:dyDescent="0.25">
      <c r="A12" s="4" t="s">
        <v>9</v>
      </c>
      <c r="B12" s="70" t="s">
        <v>10</v>
      </c>
      <c r="C12" s="70"/>
      <c r="D12" s="70"/>
      <c r="E12" s="70"/>
      <c r="F12" s="21">
        <v>6458555</v>
      </c>
    </row>
    <row r="13" spans="1:7" ht="63" customHeight="1" x14ac:dyDescent="0.25">
      <c r="A13" s="4" t="s">
        <v>11</v>
      </c>
      <c r="B13" s="70" t="s">
        <v>12</v>
      </c>
      <c r="C13" s="70"/>
      <c r="D13" s="70"/>
      <c r="E13" s="70"/>
      <c r="F13" s="21">
        <f>+F11-F12</f>
        <v>-6458555</v>
      </c>
    </row>
    <row r="14" spans="1:7" ht="50.95" customHeight="1" x14ac:dyDescent="0.25">
      <c r="A14" s="5">
        <v>4</v>
      </c>
      <c r="B14" s="71" t="s">
        <v>13</v>
      </c>
      <c r="C14" s="71"/>
      <c r="D14" s="71"/>
      <c r="E14" s="71"/>
      <c r="F14" s="30">
        <f>+F9+F10-F11</f>
        <v>10200789.5</v>
      </c>
    </row>
    <row r="16" spans="1:7" x14ac:dyDescent="0.25">
      <c r="F16" s="37"/>
    </row>
    <row r="19" spans="1:6" ht="19.05" x14ac:dyDescent="0.35">
      <c r="A19" s="7" t="s">
        <v>84</v>
      </c>
      <c r="B19" s="7"/>
      <c r="C19" s="7"/>
      <c r="D19" s="7"/>
      <c r="E19" s="7"/>
      <c r="F19" s="7" t="s">
        <v>85</v>
      </c>
    </row>
  </sheetData>
  <mergeCells count="12">
    <mergeCell ref="E1:F2"/>
    <mergeCell ref="A4:F4"/>
    <mergeCell ref="A5:F5"/>
    <mergeCell ref="B13:E13"/>
    <mergeCell ref="B14:E14"/>
    <mergeCell ref="A7:A8"/>
    <mergeCell ref="B7:E8"/>
    <mergeCell ref="B9:E9"/>
    <mergeCell ref="B10:E10"/>
    <mergeCell ref="B11:E11"/>
    <mergeCell ref="B12:E12"/>
    <mergeCell ref="A6:B6"/>
  </mergeCells>
  <hyperlinks>
    <hyperlink ref="B10" r:id="rId1" display="javascript:scrollText(5828531)" xr:uid="{00000000-0004-0000-0000-000000000000}"/>
    <hyperlink ref="B11" r:id="rId2" display="javascript:scrollText(5828534)" xr:uid="{00000000-0004-0000-0000-000001000000}"/>
  </hyperlinks>
  <printOptions horizontalCentered="1"/>
  <pageMargins left="0.35433070866141736" right="0.19685039370078741" top="0.43307086614173229" bottom="0.74803149606299213" header="0.31496062992125984" footer="0.31496062992125984"/>
  <pageSetup paperSize="9" scale="11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view="pageBreakPreview" topLeftCell="A11" zoomScale="85" zoomScaleSheetLayoutView="85" workbookViewId="0">
      <selection activeCell="C10" sqref="C10"/>
    </sheetView>
  </sheetViews>
  <sheetFormatPr defaultRowHeight="14.3" x14ac:dyDescent="0.25"/>
  <cols>
    <col min="2" max="2" width="33.75" customWidth="1"/>
    <col min="3" max="3" width="15.125" customWidth="1"/>
    <col min="4" max="4" width="13.375" customWidth="1"/>
    <col min="5" max="5" width="12.25" customWidth="1"/>
    <col min="6" max="6" width="16.125" customWidth="1"/>
    <col min="7" max="7" width="13.25" customWidth="1"/>
    <col min="8" max="8" width="15.125" customWidth="1"/>
    <col min="9" max="9" width="13.875" customWidth="1"/>
  </cols>
  <sheetData>
    <row r="1" spans="1:8" ht="31.6" customHeight="1" x14ac:dyDescent="0.25">
      <c r="D1" s="79" t="s">
        <v>81</v>
      </c>
      <c r="E1" s="79"/>
      <c r="F1" s="79"/>
    </row>
    <row r="2" spans="1:8" ht="34.5" customHeight="1" x14ac:dyDescent="0.25">
      <c r="D2" s="79"/>
      <c r="E2" s="79"/>
      <c r="F2" s="79"/>
    </row>
    <row r="4" spans="1:8" s="8" customFormat="1" ht="30.1" customHeight="1" x14ac:dyDescent="0.35">
      <c r="A4" s="80" t="s">
        <v>0</v>
      </c>
      <c r="B4" s="80"/>
      <c r="C4" s="80"/>
      <c r="D4" s="80"/>
      <c r="E4" s="80"/>
      <c r="F4" s="80"/>
    </row>
    <row r="5" spans="1:8" s="8" customFormat="1" ht="23.95" customHeight="1" x14ac:dyDescent="0.35">
      <c r="A5" s="81" t="s">
        <v>1</v>
      </c>
      <c r="B5" s="81"/>
      <c r="C5" s="81"/>
      <c r="D5" s="81"/>
      <c r="E5" s="81"/>
      <c r="F5" s="81"/>
    </row>
    <row r="6" spans="1:8" s="27" customFormat="1" ht="28.55" customHeight="1" x14ac:dyDescent="0.25">
      <c r="A6" s="78" t="s">
        <v>76</v>
      </c>
      <c r="B6" s="78"/>
      <c r="C6" s="26"/>
      <c r="D6" s="29"/>
      <c r="E6" s="82" t="str">
        <f>+'1'!F6</f>
        <v>01.10.2023 й</v>
      </c>
      <c r="F6" s="82"/>
    </row>
    <row r="7" spans="1:8" s="27" customFormat="1" ht="17.350000000000001" customHeight="1" x14ac:dyDescent="0.25">
      <c r="A7" s="25"/>
      <c r="B7" s="25"/>
      <c r="C7" s="26"/>
      <c r="D7" s="29"/>
      <c r="E7" s="28"/>
      <c r="F7" s="33" t="s">
        <v>75</v>
      </c>
    </row>
    <row r="8" spans="1:8" ht="30.75" customHeight="1" x14ac:dyDescent="0.25">
      <c r="A8" s="85" t="s">
        <v>2</v>
      </c>
      <c r="B8" s="86" t="s">
        <v>73</v>
      </c>
      <c r="C8" s="86" t="s">
        <v>14</v>
      </c>
      <c r="D8" s="86" t="s">
        <v>15</v>
      </c>
      <c r="E8" s="86"/>
      <c r="F8" s="87"/>
    </row>
    <row r="9" spans="1:8" ht="52.5" customHeight="1" x14ac:dyDescent="0.25">
      <c r="A9" s="83"/>
      <c r="B9" s="84"/>
      <c r="C9" s="84"/>
      <c r="D9" s="9" t="s">
        <v>16</v>
      </c>
      <c r="E9" s="9" t="s">
        <v>17</v>
      </c>
      <c r="F9" s="10" t="s">
        <v>18</v>
      </c>
    </row>
    <row r="10" spans="1:8" ht="55.55" customHeight="1" x14ac:dyDescent="0.25">
      <c r="A10" s="13">
        <v>1</v>
      </c>
      <c r="B10" s="14" t="s">
        <v>19</v>
      </c>
      <c r="C10" s="17">
        <v>10</v>
      </c>
      <c r="D10" s="17" t="s">
        <v>20</v>
      </c>
      <c r="E10" s="17"/>
      <c r="F10" s="58">
        <v>5545907</v>
      </c>
    </row>
    <row r="11" spans="1:8" ht="53.35" customHeight="1" x14ac:dyDescent="0.25">
      <c r="A11" s="11">
        <v>2</v>
      </c>
      <c r="B11" s="12" t="s">
        <v>21</v>
      </c>
      <c r="C11" s="16">
        <v>1</v>
      </c>
      <c r="D11" s="16" t="s">
        <v>22</v>
      </c>
      <c r="E11" s="48"/>
      <c r="F11" s="59">
        <v>1200000</v>
      </c>
    </row>
    <row r="12" spans="1:8" ht="62.35" customHeight="1" x14ac:dyDescent="0.25">
      <c r="A12" s="11">
        <v>3</v>
      </c>
      <c r="B12" s="12" t="s">
        <v>23</v>
      </c>
      <c r="C12" s="16">
        <v>1</v>
      </c>
      <c r="D12" s="16" t="s">
        <v>22</v>
      </c>
      <c r="E12" s="48"/>
      <c r="F12" s="60">
        <v>300000</v>
      </c>
    </row>
    <row r="13" spans="1:8" ht="53.35" customHeight="1" x14ac:dyDescent="0.25">
      <c r="A13" s="11">
        <v>4</v>
      </c>
      <c r="B13" s="12" t="s">
        <v>24</v>
      </c>
      <c r="C13" s="16">
        <v>1</v>
      </c>
      <c r="D13" s="16" t="s">
        <v>22</v>
      </c>
      <c r="E13" s="48"/>
      <c r="F13" s="59">
        <v>1200000</v>
      </c>
    </row>
    <row r="14" spans="1:8" ht="55.55" customHeight="1" x14ac:dyDescent="0.25">
      <c r="A14" s="11">
        <v>5</v>
      </c>
      <c r="B14" s="12" t="s">
        <v>25</v>
      </c>
      <c r="C14" s="16"/>
      <c r="D14" s="16" t="s">
        <v>22</v>
      </c>
      <c r="E14" s="16"/>
      <c r="F14" s="60"/>
    </row>
    <row r="15" spans="1:8" ht="48.75" customHeight="1" x14ac:dyDescent="0.25">
      <c r="A15" s="11">
        <v>6</v>
      </c>
      <c r="B15" s="12" t="s">
        <v>26</v>
      </c>
      <c r="C15" s="16"/>
      <c r="D15" s="16" t="s">
        <v>22</v>
      </c>
      <c r="E15" s="16"/>
      <c r="F15" s="60"/>
      <c r="H15" s="36"/>
    </row>
    <row r="16" spans="1:8" ht="48.75" customHeight="1" x14ac:dyDescent="0.25">
      <c r="A16" s="11">
        <v>7</v>
      </c>
      <c r="B16" s="12" t="s">
        <v>27</v>
      </c>
      <c r="C16" s="16"/>
      <c r="D16" s="16" t="s">
        <v>28</v>
      </c>
      <c r="E16" s="16"/>
      <c r="F16" s="60"/>
    </row>
    <row r="17" spans="1:7" ht="48.75" customHeight="1" x14ac:dyDescent="0.25">
      <c r="A17" s="11">
        <v>8</v>
      </c>
      <c r="B17" s="12" t="s">
        <v>29</v>
      </c>
      <c r="C17" s="16"/>
      <c r="D17" s="16" t="s">
        <v>30</v>
      </c>
      <c r="E17" s="16"/>
      <c r="F17" s="60"/>
    </row>
    <row r="18" spans="1:7" ht="48.75" customHeight="1" x14ac:dyDescent="0.25">
      <c r="A18" s="11">
        <v>9</v>
      </c>
      <c r="B18" s="12" t="s">
        <v>31</v>
      </c>
      <c r="C18" s="16">
        <v>5</v>
      </c>
      <c r="D18" s="16" t="s">
        <v>22</v>
      </c>
      <c r="E18" s="48"/>
      <c r="F18" s="59">
        <v>1954812</v>
      </c>
    </row>
    <row r="19" spans="1:7" s="7" customFormat="1" ht="45" customHeight="1" x14ac:dyDescent="0.35">
      <c r="A19" s="83" t="s">
        <v>32</v>
      </c>
      <c r="B19" s="84"/>
      <c r="C19" s="9">
        <f>SUM(C10:C18)</f>
        <v>18</v>
      </c>
      <c r="D19" s="9" t="s">
        <v>33</v>
      </c>
      <c r="E19" s="9" t="s">
        <v>33</v>
      </c>
      <c r="F19" s="61">
        <f>SUM(F10:F18)</f>
        <v>10200719</v>
      </c>
    </row>
    <row r="20" spans="1:7" x14ac:dyDescent="0.25">
      <c r="G20" s="36"/>
    </row>
    <row r="21" spans="1:7" x14ac:dyDescent="0.25">
      <c r="F21" s="36"/>
    </row>
    <row r="22" spans="1:7" ht="19.05" x14ac:dyDescent="0.35">
      <c r="A22" s="7" t="s">
        <v>84</v>
      </c>
      <c r="B22" s="7"/>
      <c r="C22" s="7"/>
      <c r="D22" s="7"/>
      <c r="E22" s="7"/>
      <c r="F22" s="7" t="s">
        <v>85</v>
      </c>
    </row>
  </sheetData>
  <mergeCells count="10">
    <mergeCell ref="D1:F2"/>
    <mergeCell ref="A4:F4"/>
    <mergeCell ref="A5:F5"/>
    <mergeCell ref="E6:F6"/>
    <mergeCell ref="A19:B19"/>
    <mergeCell ref="A8:A9"/>
    <mergeCell ref="B8:B9"/>
    <mergeCell ref="C8:C9"/>
    <mergeCell ref="D8:F8"/>
    <mergeCell ref="A6:B6"/>
  </mergeCells>
  <printOptions horizontalCentered="1"/>
  <pageMargins left="0.31496062992125984" right="0.19685039370078741" top="0.19685039370078741" bottom="0.19685039370078741" header="0.19685039370078741" footer="0.19685039370078741"/>
  <pageSetup paperSize="9"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view="pageBreakPreview" topLeftCell="A4" zoomScale="60" workbookViewId="0">
      <selection activeCell="F9" sqref="F9"/>
    </sheetView>
  </sheetViews>
  <sheetFormatPr defaultRowHeight="14.3" x14ac:dyDescent="0.25"/>
  <cols>
    <col min="2" max="2" width="16.25" customWidth="1"/>
    <col min="3" max="3" width="63.75" customWidth="1"/>
    <col min="4" max="5" width="20.625" customWidth="1"/>
    <col min="6" max="7" width="16.625" customWidth="1"/>
    <col min="8" max="8" width="23" customWidth="1"/>
    <col min="9" max="9" width="22" bestFit="1" customWidth="1"/>
    <col min="10" max="10" width="35.25" customWidth="1"/>
  </cols>
  <sheetData>
    <row r="1" spans="1:10" ht="52.5" customHeight="1" x14ac:dyDescent="0.25">
      <c r="H1" s="88" t="s">
        <v>82</v>
      </c>
      <c r="I1" s="88"/>
      <c r="J1" s="88"/>
    </row>
    <row r="2" spans="1:10" ht="52.5" customHeight="1" x14ac:dyDescent="0.25">
      <c r="H2" s="88"/>
      <c r="I2" s="88"/>
      <c r="J2" s="88"/>
    </row>
    <row r="3" spans="1:10" ht="64.55" customHeight="1" x14ac:dyDescent="0.25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32.6" x14ac:dyDescent="0.2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24" customFormat="1" ht="27.7" customHeight="1" x14ac:dyDescent="0.4">
      <c r="A5" s="94" t="s">
        <v>76</v>
      </c>
      <c r="B5" s="94"/>
      <c r="C5" s="94"/>
      <c r="D5" s="94"/>
      <c r="E5" s="94"/>
      <c r="F5" s="94"/>
      <c r="G5" s="22"/>
      <c r="H5" s="23"/>
      <c r="I5" s="22"/>
      <c r="J5" s="23" t="str">
        <f>+'1'!F6</f>
        <v>01.10.2023 й</v>
      </c>
    </row>
    <row r="6" spans="1:10" ht="31.6" customHeight="1" x14ac:dyDescent="0.25">
      <c r="A6" s="6"/>
      <c r="B6" s="6"/>
      <c r="C6" s="6"/>
      <c r="D6" s="6"/>
      <c r="E6" s="6"/>
      <c r="F6" s="6"/>
      <c r="G6" s="6"/>
      <c r="H6" s="6"/>
      <c r="I6" s="6"/>
      <c r="J6" s="34" t="s">
        <v>75</v>
      </c>
    </row>
    <row r="7" spans="1:10" ht="81" customHeight="1" x14ac:dyDescent="0.25">
      <c r="A7" s="89" t="s">
        <v>2</v>
      </c>
      <c r="B7" s="89" t="s">
        <v>35</v>
      </c>
      <c r="C7" s="89"/>
      <c r="D7" s="89" t="s">
        <v>36</v>
      </c>
      <c r="E7" s="89"/>
      <c r="F7" s="89"/>
      <c r="G7" s="89"/>
      <c r="H7" s="89" t="s">
        <v>37</v>
      </c>
      <c r="I7" s="89" t="s">
        <v>38</v>
      </c>
      <c r="J7" s="89" t="s">
        <v>39</v>
      </c>
    </row>
    <row r="8" spans="1:10" ht="63" customHeight="1" x14ac:dyDescent="0.25">
      <c r="A8" s="89"/>
      <c r="B8" s="89"/>
      <c r="C8" s="89"/>
      <c r="D8" s="49" t="s">
        <v>40</v>
      </c>
      <c r="E8" s="49" t="s">
        <v>41</v>
      </c>
      <c r="F8" s="49" t="s">
        <v>42</v>
      </c>
      <c r="G8" s="49" t="s">
        <v>43</v>
      </c>
      <c r="H8" s="89"/>
      <c r="I8" s="89"/>
      <c r="J8" s="89"/>
    </row>
    <row r="9" spans="1:10" s="15" customFormat="1" ht="77.95" customHeight="1" x14ac:dyDescent="0.25">
      <c r="A9" s="50">
        <v>1</v>
      </c>
      <c r="B9" s="92" t="s">
        <v>44</v>
      </c>
      <c r="C9" s="92"/>
      <c r="D9" s="51">
        <v>4010202</v>
      </c>
      <c r="E9" s="51">
        <f>11853204-4010202</f>
        <v>7843002</v>
      </c>
      <c r="F9" s="51"/>
      <c r="G9" s="51"/>
      <c r="H9" s="51">
        <f>4010202+4886217+450813.3</f>
        <v>9347232.3000000007</v>
      </c>
      <c r="I9" s="52">
        <f>+(D9+E9+F9+G9-H9)</f>
        <v>2505971.6999999993</v>
      </c>
      <c r="J9" s="53"/>
    </row>
    <row r="10" spans="1:10" s="15" customFormat="1" ht="49.6" customHeight="1" x14ac:dyDescent="0.25">
      <c r="A10" s="50">
        <v>2</v>
      </c>
      <c r="B10" s="92" t="s">
        <v>45</v>
      </c>
      <c r="C10" s="92"/>
      <c r="D10" s="51">
        <f>SUM(D11:D15)</f>
        <v>151200</v>
      </c>
      <c r="E10" s="51">
        <f t="shared" ref="E10:G10" si="0">SUM(E11:E15)</f>
        <v>0</v>
      </c>
      <c r="F10" s="51">
        <f t="shared" si="0"/>
        <v>0</v>
      </c>
      <c r="G10" s="51">
        <f t="shared" si="0"/>
        <v>0</v>
      </c>
      <c r="H10" s="51">
        <f>SUM(H11:H15)</f>
        <v>151200</v>
      </c>
      <c r="I10" s="52">
        <f t="shared" ref="I10:I16" si="1">+(D10+E10+F10+G10-H10)</f>
        <v>0</v>
      </c>
      <c r="J10" s="53"/>
    </row>
    <row r="11" spans="1:10" s="15" customFormat="1" ht="57.75" customHeight="1" x14ac:dyDescent="0.25">
      <c r="A11" s="50" t="s">
        <v>46</v>
      </c>
      <c r="B11" s="93" t="s">
        <v>47</v>
      </c>
      <c r="C11" s="54" t="s">
        <v>48</v>
      </c>
      <c r="D11" s="51">
        <v>151200</v>
      </c>
      <c r="E11" s="51"/>
      <c r="F11" s="51"/>
      <c r="G11" s="51"/>
      <c r="H11" s="51">
        <v>151200</v>
      </c>
      <c r="I11" s="52">
        <f t="shared" si="1"/>
        <v>0</v>
      </c>
      <c r="J11" s="50"/>
    </row>
    <row r="12" spans="1:10" s="15" customFormat="1" ht="70.5" customHeight="1" x14ac:dyDescent="0.25">
      <c r="A12" s="50" t="s">
        <v>49</v>
      </c>
      <c r="B12" s="93"/>
      <c r="C12" s="54" t="s">
        <v>50</v>
      </c>
      <c r="D12" s="51"/>
      <c r="E12" s="51"/>
      <c r="F12" s="51"/>
      <c r="G12" s="51"/>
      <c r="H12" s="51"/>
      <c r="I12" s="52">
        <f t="shared" si="1"/>
        <v>0</v>
      </c>
      <c r="J12" s="50"/>
    </row>
    <row r="13" spans="1:10" s="15" customFormat="1" ht="61.5" customHeight="1" x14ac:dyDescent="0.25">
      <c r="A13" s="50" t="s">
        <v>51</v>
      </c>
      <c r="B13" s="93"/>
      <c r="C13" s="54" t="s">
        <v>52</v>
      </c>
      <c r="D13" s="51"/>
      <c r="E13" s="51"/>
      <c r="F13" s="51"/>
      <c r="G13" s="51"/>
      <c r="H13" s="51"/>
      <c r="I13" s="52">
        <f t="shared" si="1"/>
        <v>0</v>
      </c>
      <c r="J13" s="53"/>
    </row>
    <row r="14" spans="1:10" s="15" customFormat="1" ht="74.25" customHeight="1" x14ac:dyDescent="0.25">
      <c r="A14" s="50" t="s">
        <v>53</v>
      </c>
      <c r="B14" s="93"/>
      <c r="C14" s="54" t="s">
        <v>54</v>
      </c>
      <c r="D14" s="51"/>
      <c r="E14" s="51"/>
      <c r="F14" s="51"/>
      <c r="G14" s="51"/>
      <c r="H14" s="51"/>
      <c r="I14" s="52">
        <f t="shared" si="1"/>
        <v>0</v>
      </c>
      <c r="J14" s="53"/>
    </row>
    <row r="15" spans="1:10" s="15" customFormat="1" ht="63" customHeight="1" x14ac:dyDescent="0.25">
      <c r="A15" s="50" t="s">
        <v>55</v>
      </c>
      <c r="B15" s="93"/>
      <c r="C15" s="54" t="s">
        <v>77</v>
      </c>
      <c r="D15" s="51"/>
      <c r="E15" s="51"/>
      <c r="F15" s="51"/>
      <c r="G15" s="51"/>
      <c r="H15" s="51"/>
      <c r="I15" s="52">
        <f t="shared" si="1"/>
        <v>0</v>
      </c>
      <c r="J15" s="53"/>
    </row>
    <row r="16" spans="1:10" s="15" customFormat="1" ht="50.3" customHeight="1" x14ac:dyDescent="0.25">
      <c r="A16" s="55">
        <v>3</v>
      </c>
      <c r="B16" s="89" t="s">
        <v>56</v>
      </c>
      <c r="C16" s="89"/>
      <c r="D16" s="56">
        <f>+D9+D10</f>
        <v>4161402</v>
      </c>
      <c r="E16" s="56">
        <f t="shared" ref="E16:H16" si="2">+E9+E10</f>
        <v>7843002</v>
      </c>
      <c r="F16" s="56">
        <f t="shared" si="2"/>
        <v>0</v>
      </c>
      <c r="G16" s="56">
        <f t="shared" si="2"/>
        <v>0</v>
      </c>
      <c r="H16" s="56">
        <f t="shared" si="2"/>
        <v>9498432.3000000007</v>
      </c>
      <c r="I16" s="57">
        <f t="shared" si="1"/>
        <v>2505971.6999999993</v>
      </c>
      <c r="J16" s="53"/>
    </row>
    <row r="19" spans="2:8" ht="14.95" x14ac:dyDescent="0.25">
      <c r="H19" s="37"/>
    </row>
    <row r="20" spans="2:8" ht="19.05" x14ac:dyDescent="0.35">
      <c r="B20" s="7" t="s">
        <v>84</v>
      </c>
      <c r="C20" s="7"/>
      <c r="D20" s="7"/>
      <c r="E20" s="7"/>
      <c r="F20" s="7"/>
      <c r="G20" s="7" t="s">
        <v>85</v>
      </c>
    </row>
  </sheetData>
  <mergeCells count="14">
    <mergeCell ref="H1:J2"/>
    <mergeCell ref="B16:C16"/>
    <mergeCell ref="A7:A8"/>
    <mergeCell ref="B7:C8"/>
    <mergeCell ref="D7:G7"/>
    <mergeCell ref="A3:J3"/>
    <mergeCell ref="A4:J4"/>
    <mergeCell ref="B9:C9"/>
    <mergeCell ref="B10:C10"/>
    <mergeCell ref="B11:B15"/>
    <mergeCell ref="H7:H8"/>
    <mergeCell ref="I7:I8"/>
    <mergeCell ref="J7:J8"/>
    <mergeCell ref="A5:F5"/>
  </mergeCells>
  <printOptions horizontalCentered="1"/>
  <pageMargins left="0.23622047244094491" right="0.19685039370078741" top="0.23622047244094491" bottom="0.19685039370078741" header="0.19685039370078741" footer="0.31496062992125984"/>
  <pageSetup paperSize="9" scale="5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tabSelected="1" view="pageBreakPreview" zoomScale="80" zoomScaleSheetLayoutView="80" workbookViewId="0">
      <selection activeCell="H9" sqref="H9:H11"/>
    </sheetView>
  </sheetViews>
  <sheetFormatPr defaultRowHeight="14.3" x14ac:dyDescent="0.25"/>
  <cols>
    <col min="2" max="2" width="16.75" customWidth="1"/>
    <col min="3" max="3" width="15.25" customWidth="1"/>
    <col min="4" max="6" width="11.875" customWidth="1"/>
    <col min="7" max="7" width="42.625" customWidth="1"/>
    <col min="8" max="8" width="37.625" customWidth="1"/>
    <col min="9" max="9" width="18.125" customWidth="1"/>
    <col min="10" max="10" width="18.875" customWidth="1"/>
    <col min="11" max="11" width="17.875" customWidth="1"/>
    <col min="12" max="12" width="17.75" customWidth="1"/>
    <col min="13" max="13" width="18.25" customWidth="1"/>
    <col min="14" max="14" width="16.75" customWidth="1"/>
  </cols>
  <sheetData>
    <row r="1" spans="1:14" ht="36.700000000000003" customHeight="1" x14ac:dyDescent="0.25">
      <c r="K1" s="95" t="s">
        <v>83</v>
      </c>
      <c r="L1" s="95"/>
      <c r="M1" s="95"/>
      <c r="N1" s="95"/>
    </row>
    <row r="2" spans="1:14" ht="44.35" customHeight="1" x14ac:dyDescent="0.25">
      <c r="K2" s="95"/>
      <c r="L2" s="95"/>
      <c r="M2" s="95"/>
      <c r="N2" s="95"/>
    </row>
    <row r="3" spans="1:14" s="7" customFormat="1" ht="54" customHeight="1" x14ac:dyDescent="0.35">
      <c r="A3" s="97" t="s">
        <v>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7" customFormat="1" ht="23.95" customHeight="1" x14ac:dyDescent="0.3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32" customFormat="1" ht="25.5" customHeight="1" x14ac:dyDescent="0.35">
      <c r="A5" s="99" t="s">
        <v>76</v>
      </c>
      <c r="B5" s="99"/>
      <c r="C5" s="99"/>
      <c r="D5" s="99"/>
      <c r="E5" s="99"/>
      <c r="F5" s="99"/>
      <c r="G5" s="31"/>
      <c r="H5" s="31"/>
      <c r="I5" s="100" t="str">
        <f>+'1'!F6</f>
        <v>01.10.2023 й</v>
      </c>
      <c r="J5" s="100"/>
      <c r="K5" s="100"/>
      <c r="L5" s="100"/>
      <c r="M5" s="100"/>
      <c r="N5" s="100"/>
    </row>
    <row r="6" spans="1:14" ht="18.35000000000000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35" t="s">
        <v>75</v>
      </c>
    </row>
    <row r="7" spans="1:14" s="19" customFormat="1" ht="30.75" customHeight="1" x14ac:dyDescent="0.3">
      <c r="A7" s="96" t="s">
        <v>2</v>
      </c>
      <c r="B7" s="96" t="s">
        <v>58</v>
      </c>
      <c r="C7" s="96" t="s">
        <v>59</v>
      </c>
      <c r="D7" s="96" t="s">
        <v>60</v>
      </c>
      <c r="E7" s="96"/>
      <c r="F7" s="96"/>
      <c r="G7" s="96" t="s">
        <v>61</v>
      </c>
      <c r="H7" s="96" t="s">
        <v>62</v>
      </c>
      <c r="I7" s="96"/>
      <c r="J7" s="96"/>
      <c r="K7" s="96"/>
      <c r="L7" s="96"/>
      <c r="M7" s="96"/>
      <c r="N7" s="96"/>
    </row>
    <row r="8" spans="1:14" ht="116.35" customHeight="1" x14ac:dyDescent="0.25">
      <c r="A8" s="96"/>
      <c r="B8" s="96"/>
      <c r="C8" s="96"/>
      <c r="D8" s="39" t="s">
        <v>63</v>
      </c>
      <c r="E8" s="39" t="s">
        <v>64</v>
      </c>
      <c r="F8" s="39" t="s">
        <v>65</v>
      </c>
      <c r="G8" s="96"/>
      <c r="H8" s="39" t="s">
        <v>66</v>
      </c>
      <c r="I8" s="39" t="s">
        <v>67</v>
      </c>
      <c r="J8" s="40" t="s">
        <v>68</v>
      </c>
      <c r="K8" s="39" t="s">
        <v>69</v>
      </c>
      <c r="L8" s="39" t="s">
        <v>70</v>
      </c>
      <c r="M8" s="39" t="s">
        <v>74</v>
      </c>
      <c r="N8" s="39" t="s">
        <v>71</v>
      </c>
    </row>
    <row r="9" spans="1:14" ht="55.05" x14ac:dyDescent="0.25">
      <c r="A9" s="41">
        <v>1</v>
      </c>
      <c r="B9" s="63" t="s">
        <v>87</v>
      </c>
      <c r="C9" s="42">
        <f>+F9</f>
        <v>5743</v>
      </c>
      <c r="D9" s="43"/>
      <c r="E9" s="43"/>
      <c r="F9" s="65">
        <v>5743</v>
      </c>
      <c r="G9" s="64" t="s">
        <v>78</v>
      </c>
      <c r="H9" s="46" t="s">
        <v>90</v>
      </c>
      <c r="I9" s="46">
        <v>1320000</v>
      </c>
      <c r="J9" s="46">
        <v>1320000</v>
      </c>
      <c r="K9" s="46"/>
      <c r="L9" s="46"/>
      <c r="M9" s="46"/>
      <c r="N9" s="41"/>
    </row>
    <row r="10" spans="1:14" ht="55.05" x14ac:dyDescent="0.25">
      <c r="A10" s="41">
        <f>1+A9</f>
        <v>2</v>
      </c>
      <c r="B10" s="63" t="s">
        <v>88</v>
      </c>
      <c r="C10" s="42">
        <f t="shared" ref="C10:C11" si="0">+F10</f>
        <v>5755</v>
      </c>
      <c r="D10" s="43"/>
      <c r="E10" s="43"/>
      <c r="F10" s="65">
        <v>5755</v>
      </c>
      <c r="G10" s="64" t="s">
        <v>78</v>
      </c>
      <c r="H10" s="46" t="s">
        <v>91</v>
      </c>
      <c r="I10" s="46">
        <v>1320000</v>
      </c>
      <c r="J10" s="46">
        <v>1320000</v>
      </c>
      <c r="K10" s="46"/>
      <c r="L10" s="46"/>
      <c r="M10" s="46"/>
      <c r="N10" s="41"/>
    </row>
    <row r="11" spans="1:14" ht="55.05" x14ac:dyDescent="0.25">
      <c r="A11" s="41">
        <f t="shared" ref="A11" si="1">1+A10</f>
        <v>3</v>
      </c>
      <c r="B11" s="63" t="s">
        <v>89</v>
      </c>
      <c r="C11" s="42">
        <f t="shared" si="0"/>
        <v>6506</v>
      </c>
      <c r="D11" s="43"/>
      <c r="E11" s="43"/>
      <c r="F11" s="65">
        <v>6506</v>
      </c>
      <c r="G11" s="64" t="s">
        <v>79</v>
      </c>
      <c r="H11" s="46" t="s">
        <v>92</v>
      </c>
      <c r="I11" s="46">
        <v>1320000</v>
      </c>
      <c r="J11" s="46">
        <v>1320000</v>
      </c>
      <c r="K11" s="46"/>
      <c r="L11" s="46"/>
      <c r="M11" s="46"/>
      <c r="N11" s="41"/>
    </row>
    <row r="12" spans="1:14" ht="18.350000000000001" hidden="1" x14ac:dyDescent="0.25">
      <c r="A12" s="41" t="e">
        <f>+#REF!+1</f>
        <v>#REF!</v>
      </c>
      <c r="B12" s="41"/>
      <c r="C12" s="42"/>
      <c r="D12" s="43"/>
      <c r="E12" s="43"/>
      <c r="F12" s="43"/>
      <c r="G12" s="44"/>
      <c r="H12" s="44"/>
      <c r="I12" s="45">
        <f>SUM(I9:I11)</f>
        <v>3960000</v>
      </c>
      <c r="J12" s="46"/>
      <c r="K12" s="46"/>
      <c r="L12" s="46"/>
      <c r="M12" s="46"/>
      <c r="N12" s="41"/>
    </row>
    <row r="13" spans="1:14" ht="18.7" hidden="1" x14ac:dyDescent="0.25">
      <c r="A13" s="41" t="e">
        <f t="shared" ref="A13:A18" si="2">+A12+1</f>
        <v>#REF!</v>
      </c>
      <c r="B13" s="41"/>
      <c r="C13" s="42"/>
      <c r="D13" s="43"/>
      <c r="E13" s="43"/>
      <c r="F13" s="43"/>
      <c r="G13" s="44"/>
      <c r="H13" s="44"/>
      <c r="I13" s="45"/>
      <c r="J13" s="46"/>
      <c r="K13" s="46"/>
      <c r="L13" s="46"/>
      <c r="M13" s="46"/>
      <c r="N13" s="41"/>
    </row>
    <row r="14" spans="1:14" ht="18.7" hidden="1" x14ac:dyDescent="0.25">
      <c r="A14" s="41" t="e">
        <f t="shared" si="2"/>
        <v>#REF!</v>
      </c>
      <c r="B14" s="41"/>
      <c r="C14" s="42"/>
      <c r="D14" s="43"/>
      <c r="E14" s="43"/>
      <c r="F14" s="43"/>
      <c r="G14" s="44"/>
      <c r="H14" s="44"/>
      <c r="I14" s="45"/>
      <c r="J14" s="46"/>
      <c r="K14" s="46"/>
      <c r="L14" s="46"/>
      <c r="M14" s="46"/>
      <c r="N14" s="41"/>
    </row>
    <row r="15" spans="1:14" ht="18.7" hidden="1" x14ac:dyDescent="0.25">
      <c r="A15" s="41" t="e">
        <f t="shared" si="2"/>
        <v>#REF!</v>
      </c>
      <c r="B15" s="41"/>
      <c r="C15" s="42"/>
      <c r="D15" s="43"/>
      <c r="E15" s="43"/>
      <c r="F15" s="43"/>
      <c r="G15" s="44"/>
      <c r="H15" s="44"/>
      <c r="I15" s="45"/>
      <c r="J15" s="46"/>
      <c r="K15" s="46"/>
      <c r="L15" s="46"/>
      <c r="M15" s="46"/>
      <c r="N15" s="41"/>
    </row>
    <row r="16" spans="1:14" ht="18.7" hidden="1" x14ac:dyDescent="0.25">
      <c r="A16" s="41" t="e">
        <f t="shared" si="2"/>
        <v>#REF!</v>
      </c>
      <c r="B16" s="41"/>
      <c r="C16" s="42"/>
      <c r="D16" s="43"/>
      <c r="E16" s="43"/>
      <c r="F16" s="43"/>
      <c r="G16" s="44"/>
      <c r="H16" s="44"/>
      <c r="I16" s="45"/>
      <c r="J16" s="46"/>
      <c r="K16" s="46"/>
      <c r="L16" s="46"/>
      <c r="M16" s="46"/>
      <c r="N16" s="41"/>
    </row>
    <row r="17" spans="1:14" ht="18.7" hidden="1" x14ac:dyDescent="0.25">
      <c r="A17" s="41" t="e">
        <f t="shared" si="2"/>
        <v>#REF!</v>
      </c>
      <c r="B17" s="41"/>
      <c r="C17" s="42"/>
      <c r="D17" s="43"/>
      <c r="E17" s="43"/>
      <c r="F17" s="43"/>
      <c r="G17" s="44"/>
      <c r="H17" s="44"/>
      <c r="I17" s="45"/>
      <c r="J17" s="46"/>
      <c r="K17" s="46"/>
      <c r="L17" s="46"/>
      <c r="M17" s="46"/>
      <c r="N17" s="41"/>
    </row>
    <row r="18" spans="1:14" ht="18.7" hidden="1" x14ac:dyDescent="0.25">
      <c r="A18" s="41" t="e">
        <f t="shared" si="2"/>
        <v>#REF!</v>
      </c>
      <c r="B18" s="41"/>
      <c r="C18" s="42"/>
      <c r="D18" s="43"/>
      <c r="E18" s="43"/>
      <c r="F18" s="43"/>
      <c r="G18" s="44"/>
      <c r="H18" s="44"/>
      <c r="I18" s="45"/>
      <c r="J18" s="46"/>
      <c r="K18" s="46"/>
      <c r="L18" s="46"/>
      <c r="M18" s="46"/>
      <c r="N18" s="41"/>
    </row>
    <row r="19" spans="1:14" ht="36" customHeight="1" x14ac:dyDescent="0.25">
      <c r="A19" s="96" t="s">
        <v>72</v>
      </c>
      <c r="B19" s="96"/>
      <c r="C19" s="96"/>
      <c r="D19" s="96"/>
      <c r="E19" s="96"/>
      <c r="F19" s="96"/>
      <c r="G19" s="96"/>
      <c r="H19" s="96"/>
      <c r="I19" s="47">
        <f>+I11+I10+I9</f>
        <v>3960000</v>
      </c>
      <c r="J19" s="47">
        <f t="shared" ref="J19:N19" si="3">+J11+J10+J9</f>
        <v>3960000</v>
      </c>
      <c r="K19" s="47">
        <f t="shared" si="3"/>
        <v>0</v>
      </c>
      <c r="L19" s="47">
        <f t="shared" si="3"/>
        <v>0</v>
      </c>
      <c r="M19" s="47">
        <f t="shared" si="3"/>
        <v>0</v>
      </c>
      <c r="N19" s="47">
        <f t="shared" si="3"/>
        <v>0</v>
      </c>
    </row>
    <row r="22" spans="1:14" x14ac:dyDescent="0.25">
      <c r="K22" s="62"/>
    </row>
    <row r="24" spans="1:14" ht="19.05" x14ac:dyDescent="0.35">
      <c r="B24" s="7" t="s">
        <v>84</v>
      </c>
      <c r="C24" s="7"/>
      <c r="D24" s="7"/>
      <c r="E24" s="7"/>
      <c r="F24" s="7"/>
      <c r="G24" s="7"/>
      <c r="J24" s="7" t="s">
        <v>85</v>
      </c>
    </row>
  </sheetData>
  <mergeCells count="12">
    <mergeCell ref="K1:N2"/>
    <mergeCell ref="A19:H19"/>
    <mergeCell ref="A3:N3"/>
    <mergeCell ref="A4:N4"/>
    <mergeCell ref="A7:A8"/>
    <mergeCell ref="B7:B8"/>
    <mergeCell ref="C7:C8"/>
    <mergeCell ref="D7:F7"/>
    <mergeCell ref="G7:G8"/>
    <mergeCell ref="H7:N7"/>
    <mergeCell ref="A5:F5"/>
    <mergeCell ref="I5:N5"/>
  </mergeCells>
  <hyperlinks>
    <hyperlink ref="J8" r:id="rId1" display="javascript:scrollText(5828558)" xr:uid="{00000000-0004-0000-0300-000000000000}"/>
  </hyperlinks>
  <printOptions horizontalCentered="1"/>
  <pageMargins left="0.23622047244094491" right="0.19685039370078741" top="0.35433070866141736" bottom="0.19685039370078741" header="0.31496062992125984" footer="0.31496062992125984"/>
  <pageSetup paperSize="9" scale="54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1</vt:lpstr>
      <vt:lpstr>2</vt:lpstr>
      <vt:lpstr>3</vt:lpstr>
      <vt:lpstr>4</vt:lpstr>
      <vt:lpstr>'4'!Заголовки_для_печати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30F20_YRD_1</cp:lastModifiedBy>
  <cp:lastPrinted>2023-07-12T05:57:09Z</cp:lastPrinted>
  <dcterms:created xsi:type="dcterms:W3CDTF">2022-01-21T17:10:28Z</dcterms:created>
  <dcterms:modified xsi:type="dcterms:W3CDTF">2023-10-12T06:49:22Z</dcterms:modified>
</cp:coreProperties>
</file>